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oralesa\OneDrive - INSTITUTO NACIONAL DE SALUD\OAP\PLANEACIÓN\SEGUIMIENTO PROYECTOS DE INVERSIÓN\"/>
    </mc:Choice>
  </mc:AlternateContent>
  <bookViews>
    <workbookView xWindow="0" yWindow="0" windowWidth="28800" windowHeight="12675"/>
  </bookViews>
  <sheets>
    <sheet name="Reporte" sheetId="1" r:id="rId1"/>
  </sheets>
  <definedNames>
    <definedName name="_xlnm._FilterDatabase" localSheetId="0" hidden="1">Reporte!$O$7:$P$7</definedName>
    <definedName name="_xlnm.Print_Titles" localSheetId="0">Reporte!$7:$7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5" i="1" l="1"/>
  <c r="L45" i="1"/>
  <c r="J45" i="1"/>
  <c r="H45" i="1"/>
  <c r="M45" i="1" l="1"/>
  <c r="K45" i="1"/>
  <c r="I45" i="1"/>
  <c r="G45" i="1"/>
  <c r="F45" i="1"/>
  <c r="E45" i="1"/>
  <c r="N43" i="1"/>
  <c r="L43" i="1"/>
  <c r="J43" i="1"/>
  <c r="H43" i="1"/>
  <c r="N42" i="1"/>
  <c r="L42" i="1"/>
  <c r="J42" i="1"/>
  <c r="H42" i="1"/>
  <c r="N41" i="1"/>
  <c r="L41" i="1"/>
  <c r="J41" i="1"/>
  <c r="H41" i="1"/>
  <c r="N40" i="1"/>
  <c r="L40" i="1"/>
  <c r="J40" i="1"/>
  <c r="H40" i="1"/>
  <c r="N39" i="1"/>
  <c r="L39" i="1"/>
  <c r="J39" i="1"/>
  <c r="H39" i="1"/>
  <c r="N38" i="1"/>
  <c r="L38" i="1"/>
  <c r="J38" i="1"/>
  <c r="H38" i="1"/>
  <c r="N37" i="1"/>
  <c r="L37" i="1"/>
  <c r="J37" i="1"/>
  <c r="H37" i="1"/>
  <c r="N36" i="1"/>
  <c r="L36" i="1"/>
  <c r="J36" i="1"/>
  <c r="H36" i="1"/>
  <c r="N35" i="1"/>
  <c r="L35" i="1"/>
  <c r="J35" i="1"/>
  <c r="H35" i="1"/>
  <c r="N34" i="1"/>
  <c r="L34" i="1"/>
  <c r="J34" i="1"/>
  <c r="H34" i="1"/>
  <c r="N33" i="1"/>
  <c r="L33" i="1"/>
  <c r="J33" i="1"/>
  <c r="H33" i="1"/>
  <c r="N32" i="1"/>
  <c r="L32" i="1"/>
  <c r="J32" i="1"/>
  <c r="H32" i="1"/>
  <c r="N31" i="1"/>
  <c r="L31" i="1"/>
  <c r="J31" i="1"/>
  <c r="H31" i="1"/>
  <c r="N30" i="1"/>
  <c r="L30" i="1"/>
  <c r="J30" i="1"/>
  <c r="H30" i="1"/>
  <c r="N29" i="1"/>
  <c r="L29" i="1"/>
  <c r="J29" i="1"/>
  <c r="H29" i="1"/>
  <c r="N28" i="1"/>
  <c r="L28" i="1"/>
  <c r="J28" i="1"/>
  <c r="H28" i="1"/>
  <c r="N27" i="1"/>
  <c r="L27" i="1"/>
  <c r="J27" i="1"/>
  <c r="H27" i="1"/>
  <c r="N26" i="1"/>
  <c r="L26" i="1"/>
  <c r="J26" i="1"/>
  <c r="H26" i="1"/>
  <c r="N25" i="1"/>
  <c r="L25" i="1"/>
  <c r="J25" i="1"/>
  <c r="H25" i="1"/>
  <c r="N24" i="1"/>
  <c r="L24" i="1"/>
  <c r="J24" i="1"/>
  <c r="H24" i="1"/>
  <c r="N23" i="1"/>
  <c r="L23" i="1"/>
  <c r="J23" i="1"/>
  <c r="H23" i="1"/>
  <c r="N22" i="1"/>
  <c r="L22" i="1"/>
  <c r="J22" i="1"/>
  <c r="H22" i="1"/>
  <c r="N21" i="1"/>
  <c r="L21" i="1"/>
  <c r="J21" i="1"/>
  <c r="H21" i="1"/>
  <c r="N20" i="1"/>
  <c r="L20" i="1"/>
  <c r="J20" i="1"/>
  <c r="H20" i="1"/>
  <c r="N19" i="1"/>
  <c r="L19" i="1"/>
  <c r="J19" i="1"/>
  <c r="H19" i="1"/>
  <c r="N18" i="1"/>
  <c r="L18" i="1"/>
  <c r="J18" i="1"/>
  <c r="H18" i="1"/>
  <c r="N17" i="1"/>
  <c r="L17" i="1"/>
  <c r="J17" i="1"/>
  <c r="H17" i="1"/>
  <c r="N16" i="1"/>
  <c r="L16" i="1"/>
  <c r="J16" i="1"/>
  <c r="H16" i="1"/>
  <c r="N15" i="1"/>
  <c r="L15" i="1"/>
  <c r="J15" i="1"/>
  <c r="H15" i="1"/>
  <c r="N14" i="1"/>
  <c r="L14" i="1"/>
  <c r="J14" i="1"/>
  <c r="H14" i="1"/>
  <c r="N13" i="1"/>
  <c r="L13" i="1"/>
  <c r="J13" i="1"/>
  <c r="H13" i="1"/>
  <c r="N12" i="1"/>
  <c r="L12" i="1"/>
  <c r="J12" i="1"/>
  <c r="H12" i="1"/>
  <c r="N11" i="1"/>
  <c r="L11" i="1"/>
  <c r="J11" i="1"/>
  <c r="H11" i="1"/>
  <c r="N10" i="1"/>
  <c r="L10" i="1"/>
  <c r="J10" i="1"/>
  <c r="H10" i="1"/>
  <c r="N9" i="1"/>
  <c r="L9" i="1"/>
  <c r="J9" i="1"/>
  <c r="H9" i="1"/>
  <c r="N8" i="1"/>
  <c r="L8" i="1"/>
  <c r="J8" i="1"/>
  <c r="H8" i="1"/>
</calcChain>
</file>

<file path=xl/sharedStrings.xml><?xml version="1.0" encoding="utf-8"?>
<sst xmlns="http://schemas.openxmlformats.org/spreadsheetml/2006/main" count="132" uniqueCount="50">
  <si>
    <t>SEGUIMIENTO EJECUCIÓN FINANCIERA PROYECTOS DE INVERSIÓN</t>
  </si>
  <si>
    <t>Vigencia</t>
  </si>
  <si>
    <t>Trimestre</t>
  </si>
  <si>
    <t>Fuente</t>
  </si>
  <si>
    <t>PIIP</t>
  </si>
  <si>
    <t>Fecha reporte</t>
  </si>
  <si>
    <t>Usuario</t>
  </si>
  <si>
    <t>Luz Morales</t>
  </si>
  <si>
    <t>BPIN</t>
  </si>
  <si>
    <t>RECURSOS 
ID</t>
  </si>
  <si>
    <t>TIPO 
FUENTE</t>
  </si>
  <si>
    <t>NOMBRE</t>
  </si>
  <si>
    <t xml:space="preserve"> APROPIACION INICIAL </t>
  </si>
  <si>
    <t xml:space="preserve"> APROPIACION 
VIGENTE </t>
  </si>
  <si>
    <t xml:space="preserve"> CDP </t>
  </si>
  <si>
    <t>% CDP</t>
  </si>
  <si>
    <t>COMPROMISO</t>
  </si>
  <si>
    <t>% COMP</t>
  </si>
  <si>
    <t xml:space="preserve"> OBLIGACION </t>
  </si>
  <si>
    <t>% OBL</t>
  </si>
  <si>
    <t xml:space="preserve"> PAGO </t>
  </si>
  <si>
    <t>% PAG</t>
  </si>
  <si>
    <t>2017011000376</t>
  </si>
  <si>
    <t>Nacion</t>
  </si>
  <si>
    <t>MEJORAMIENTO DE LA SITUACIÓN NUTRICIONAL DE LA POBLACIÓN  A NIVEL   NACIONAL</t>
  </si>
  <si>
    <t>Propios</t>
  </si>
  <si>
    <t>2017011000377</t>
  </si>
  <si>
    <t>INVESTIGACIÓN EN SALUD PÚBLICA Y BIOMEDICINA  NACIONAL</t>
  </si>
  <si>
    <t>2017011000381</t>
  </si>
  <si>
    <t>FORTALECIMIENTO DEL ANÁLISIS DE INFORMACIÓN EN SALUD PARA LA TOMA DE DECISIONES EN EL ÁMBITO  NACIONAL</t>
  </si>
  <si>
    <t>2017011000382</t>
  </si>
  <si>
    <t>FORTALECIMIENTO INSTITUCIONAL EN TECNOLOGÍAS DE INFORMACIÓN Y COMUNICACIONES  NACIONAL</t>
  </si>
  <si>
    <t>2017011000383</t>
  </si>
  <si>
    <t>FORTALECIMIENTO DE LA CAPACIDAD RESOLUTIVA DEL  LABORATORIO NACIONAL DE REFERENCIA Y REDES DE LABORATORIOS DE SALUD PÚBLICA.  NACIONAL</t>
  </si>
  <si>
    <t>2017011000384</t>
  </si>
  <si>
    <t>FORTALECIMIENTO DE LA VIGILANCIA, DETECCIÓN, VALORACIÓN Y RESPUESTA ANTE RIESGOS, EVENTOS, EMERGENCIAS Y EPIDEMIAS EN SALUD PÚBLICA A NIVEL  NACIONAL</t>
  </si>
  <si>
    <t>2017011000385</t>
  </si>
  <si>
    <t>FORTALECIMIENTO CONSTRUCCIÓN, ADECUACIÓN Y MANTENIMIENTO DE INFRAESTRUCTURA FÍSICA DEL INSTITUTO NACIONAL DE SALUD  NACIONAL</t>
  </si>
  <si>
    <t>2018011000077</t>
  </si>
  <si>
    <t>FORTALECIMIENTO DE LA CAPACIDAD INSTITUCIONAL EN LA PROVISIÓN DE BIENES Y SERVICIOS DE INTERÉS PARA LA SALUD PÚBLICA  NACIONAL</t>
  </si>
  <si>
    <t>2018011000083</t>
  </si>
  <si>
    <t>FORTALECIMIENTO DE LA COORDINACIÓN DE LAS  REDES DE BANCOS DE SANGRE Y DE  DONACIÓN Y TRASPLANTES  NACIONAL</t>
  </si>
  <si>
    <t>2018011000105</t>
  </si>
  <si>
    <t>RENOVACIÓN TECNOLÓGICA DE LOS LABORATORIOS DEL INS  NACIONAL</t>
  </si>
  <si>
    <t>2019011000030</t>
  </si>
  <si>
    <t>Fortalecimiento Entorno Laboral Saludable del Instituto Nacional de Salud   Nacional</t>
  </si>
  <si>
    <t>202300000000342</t>
  </si>
  <si>
    <t>Fortalecimiento de la gestión documental del Instituto Nacional de Salud   Nacional</t>
  </si>
  <si>
    <t>TOTAL</t>
  </si>
  <si>
    <t xml:space="preserve">Nota: Este informe se publica en esta fecha, en razón a que se debía esperar el cierre de vigencia 2024 definitivo , el cual se realizó el 20 de enero de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</si>
</sst>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10" fontId="0" fillId="0" borderId="0" xfId="0" applyNumberFormat="1"/>
    <xf numFmtId="10" fontId="0" fillId="0" borderId="11" xfId="0" applyNumberFormat="1" applyBorder="1"/>
    <xf numFmtId="43" fontId="0" fillId="0" borderId="0" xfId="1" applyFont="1"/>
    <xf numFmtId="0" fontId="0" fillId="0" borderId="12" xfId="0" applyBorder="1" applyAlignment="1">
      <alignment wrapText="1"/>
    </xf>
    <xf numFmtId="10" fontId="0" fillId="0" borderId="11" xfId="0" applyNumberFormat="1" applyFont="1" applyBorder="1"/>
    <xf numFmtId="10" fontId="0" fillId="0" borderId="13" xfId="0" applyNumberFormat="1" applyFont="1" applyBorder="1"/>
    <xf numFmtId="0" fontId="3" fillId="0" borderId="0" xfId="0" applyFont="1"/>
    <xf numFmtId="164" fontId="3" fillId="0" borderId="11" xfId="0" applyNumberFormat="1" applyFont="1" applyBorder="1"/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15" fontId="0" fillId="0" borderId="4" xfId="0" applyNumberFormat="1" applyBorder="1" applyAlignment="1">
      <alignment horizontal="left"/>
    </xf>
  </cellXfs>
  <cellStyles count="2">
    <cellStyle name="Millares" xfId="1" builtinId="3"/>
    <cellStyle name="Normal" xfId="0" builtinId="0"/>
  </cellStyles>
  <dxfs count="19">
    <dxf>
      <numFmt numFmtId="14" formatCode="0.00%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auto="1"/>
        </patternFill>
      </fill>
    </dxf>
    <dxf>
      <numFmt numFmtId="14" formatCode="0.00%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auto="1"/>
        </patternFill>
      </fill>
    </dxf>
    <dxf>
      <numFmt numFmtId="14" formatCode="0.00%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2" formatCode="&quot;$&quot;\ #,##0.00;[Red]\-&quot;$&quot;\ #,##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4" formatCode="0.00%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2" formatCode="&quot;$&quot;\ #,##0.00;[Red]\-&quot;$&quot;\ #,##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2" formatCode="&quot;$&quot;\ #,##0.00;[Red]\-&quot;$&quot;\ #,##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2" formatCode="&quot;$&quot;\ #,##0.00;[Red]\-&quot;$&quot;\ #,##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solid">
          <fgColor theme="9" tint="0.79998168889431442"/>
          <bgColor theme="9" tint="0.79998168889431442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9"/>
          <bgColor theme="9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42691</xdr:rowOff>
    </xdr:from>
    <xdr:to>
      <xdr:col>3</xdr:col>
      <xdr:colOff>2436251</xdr:colOff>
      <xdr:row>4</xdr:row>
      <xdr:rowOff>158360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2FDD2A-3FF6-4EEC-AA96-47144A442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42691"/>
          <a:ext cx="5381381" cy="8776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7:N43" totalsRowShown="0" headerRowDxfId="18" dataDxfId="16" headerRowBorderDxfId="17" tableBorderDxfId="15" totalsRowBorderDxfId="14">
  <autoFilter ref="A7:N43"/>
  <sortState ref="A8:N43">
    <sortCondition ref="A7:A43"/>
  </sortState>
  <tableColumns count="14">
    <tableColumn id="1" name="BPIN" dataDxfId="13"/>
    <tableColumn id="2" name="RECURSOS _x000a_ID" dataDxfId="12"/>
    <tableColumn id="3" name="TIPO _x000a_FUENTE" dataDxfId="11"/>
    <tableColumn id="4" name="NOMBRE" dataDxfId="10"/>
    <tableColumn id="5" name=" APROPIACION INICIAL " dataDxfId="9"/>
    <tableColumn id="6" name=" APROPIACION _x000a_VIGENTE " dataDxfId="8"/>
    <tableColumn id="7" name=" CDP " dataDxfId="7"/>
    <tableColumn id="8" name="% CDP" dataDxfId="6">
      <calculatedColumnFormula>+Tabla1[[#This Row],[ CDP ]]/Tabla1[[#This Row],[ APROPIACION 
VIGENTE ]]</calculatedColumnFormula>
    </tableColumn>
    <tableColumn id="9" name="COMPROMISO" dataDxfId="5"/>
    <tableColumn id="10" name="% COMP" dataDxfId="4">
      <calculatedColumnFormula>+Tabla1[[#This Row],[COMPROMISO]]/Tabla1[[#This Row],[ APROPIACION 
VIGENTE ]]</calculatedColumnFormula>
    </tableColumn>
    <tableColumn id="11" name=" OBLIGACION " dataDxfId="3"/>
    <tableColumn id="12" name="% OBL" dataDxfId="2">
      <calculatedColumnFormula>+Tabla1[[#This Row],[ OBLIGACION ]]/Tabla1[[#This Row],[ APROPIACION 
VIGENTE ]]</calculatedColumnFormula>
    </tableColumn>
    <tableColumn id="13" name=" PAGO " dataDxfId="1"/>
    <tableColumn id="14" name="% PAG" dataDxfId="0">
      <calculatedColumnFormula>+M8/F8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topLeftCell="A37" zoomScale="78" zoomScaleNormal="78" workbookViewId="0">
      <selection activeCell="A47" sqref="A47"/>
    </sheetView>
  </sheetViews>
  <sheetFormatPr baseColWidth="10" defaultRowHeight="15" x14ac:dyDescent="0.25"/>
  <cols>
    <col min="1" max="1" width="21.7109375" customWidth="1"/>
    <col min="2" max="2" width="11.140625" customWidth="1"/>
    <col min="4" max="4" width="45.140625" customWidth="1"/>
    <col min="5" max="5" width="22.28515625" customWidth="1"/>
    <col min="6" max="6" width="19" customWidth="1"/>
    <col min="7" max="7" width="19.85546875" customWidth="1"/>
    <col min="8" max="8" width="11.85546875" customWidth="1"/>
    <col min="9" max="9" width="21.42578125" customWidth="1"/>
    <col min="10" max="10" width="12.42578125" customWidth="1"/>
    <col min="11" max="11" width="20.28515625" customWidth="1"/>
    <col min="12" max="12" width="10.28515625" customWidth="1"/>
    <col min="13" max="13" width="19.5703125" customWidth="1"/>
    <col min="14" max="14" width="11.28515625" customWidth="1"/>
    <col min="16" max="16" width="13.28515625" bestFit="1" customWidth="1"/>
  </cols>
  <sheetData>
    <row r="1" spans="1:17" x14ac:dyDescent="0.25">
      <c r="A1" s="1"/>
      <c r="B1" s="2"/>
      <c r="C1" s="2"/>
      <c r="D1" s="3"/>
      <c r="E1" s="22" t="s">
        <v>0</v>
      </c>
      <c r="F1" s="22"/>
      <c r="G1" s="4" t="s">
        <v>1</v>
      </c>
      <c r="H1" s="23">
        <v>2024</v>
      </c>
      <c r="I1" s="23"/>
    </row>
    <row r="2" spans="1:17" x14ac:dyDescent="0.25">
      <c r="A2" s="5"/>
      <c r="D2" s="6"/>
      <c r="E2" s="22"/>
      <c r="F2" s="22"/>
      <c r="G2" s="4" t="s">
        <v>2</v>
      </c>
      <c r="H2" s="23">
        <v>4</v>
      </c>
      <c r="I2" s="23"/>
    </row>
    <row r="3" spans="1:17" x14ac:dyDescent="0.25">
      <c r="A3" s="5"/>
      <c r="D3" s="6"/>
      <c r="E3" s="22"/>
      <c r="F3" s="22"/>
      <c r="G3" s="4" t="s">
        <v>3</v>
      </c>
      <c r="H3" s="23" t="s">
        <v>4</v>
      </c>
      <c r="I3" s="23"/>
    </row>
    <row r="4" spans="1:17" x14ac:dyDescent="0.25">
      <c r="A4" s="5"/>
      <c r="D4" s="6"/>
      <c r="E4" s="22"/>
      <c r="F4" s="22"/>
      <c r="G4" s="4" t="s">
        <v>5</v>
      </c>
      <c r="H4" s="24">
        <v>45680</v>
      </c>
      <c r="I4" s="23"/>
    </row>
    <row r="5" spans="1:17" x14ac:dyDescent="0.25">
      <c r="A5" s="7"/>
      <c r="B5" s="8"/>
      <c r="C5" s="8"/>
      <c r="D5" s="9"/>
      <c r="E5" s="22"/>
      <c r="F5" s="22"/>
      <c r="G5" s="4" t="s">
        <v>6</v>
      </c>
      <c r="H5" s="23" t="s">
        <v>7</v>
      </c>
      <c r="I5" s="23"/>
    </row>
    <row r="7" spans="1:17" ht="30" x14ac:dyDescent="0.25">
      <c r="A7" s="10" t="s">
        <v>8</v>
      </c>
      <c r="B7" s="11" t="s">
        <v>9</v>
      </c>
      <c r="C7" s="11" t="s">
        <v>10</v>
      </c>
      <c r="D7" s="10" t="s">
        <v>11</v>
      </c>
      <c r="E7" s="10" t="s">
        <v>12</v>
      </c>
      <c r="F7" s="11" t="s">
        <v>13</v>
      </c>
      <c r="G7" s="10" t="s">
        <v>14</v>
      </c>
      <c r="H7" s="10" t="s">
        <v>15</v>
      </c>
      <c r="I7" s="10" t="s">
        <v>16</v>
      </c>
      <c r="J7" s="10" t="s">
        <v>17</v>
      </c>
      <c r="K7" s="10" t="s">
        <v>18</v>
      </c>
      <c r="L7" s="10" t="s">
        <v>19</v>
      </c>
      <c r="M7" s="10" t="s">
        <v>20</v>
      </c>
      <c r="N7" s="10" t="s">
        <v>21</v>
      </c>
    </row>
    <row r="8" spans="1:17" ht="32.25" customHeight="1" x14ac:dyDescent="0.25">
      <c r="A8" t="s">
        <v>22</v>
      </c>
      <c r="B8">
        <v>10</v>
      </c>
      <c r="C8" t="s">
        <v>23</v>
      </c>
      <c r="D8" s="12" t="s">
        <v>24</v>
      </c>
      <c r="E8" s="13">
        <v>661343882</v>
      </c>
      <c r="F8" s="13">
        <v>661343882</v>
      </c>
      <c r="G8" s="13">
        <v>661277632</v>
      </c>
      <c r="H8" s="14">
        <f>+Tabla1[[#This Row],[ CDP ]]/Tabla1[[#This Row],[ APROPIACION 
VIGENTE ]]</f>
        <v>0.99989982518655851</v>
      </c>
      <c r="I8" s="13">
        <v>640024108.45000005</v>
      </c>
      <c r="J8" s="14">
        <f>+Tabla1[[#This Row],[COMPROMISO]]/Tabla1[[#This Row],[ APROPIACION 
VIGENTE ]]</f>
        <v>0.96776295338889984</v>
      </c>
      <c r="K8" s="13">
        <v>572748921</v>
      </c>
      <c r="L8" s="14">
        <f>+Tabla1[[#This Row],[ OBLIGACION ]]/Tabla1[[#This Row],[ APROPIACION 
VIGENTE ]]</f>
        <v>0.86603798203730864</v>
      </c>
      <c r="M8" s="13">
        <v>572748921</v>
      </c>
      <c r="N8" s="15">
        <f t="shared" ref="N8:N43" si="0">+M8/F8</f>
        <v>0.86603798203730864</v>
      </c>
      <c r="Q8" s="16"/>
    </row>
    <row r="9" spans="1:17" ht="36" customHeight="1" x14ac:dyDescent="0.25">
      <c r="A9" t="s">
        <v>22</v>
      </c>
      <c r="B9">
        <v>20</v>
      </c>
      <c r="C9" t="s">
        <v>25</v>
      </c>
      <c r="D9" s="12" t="s">
        <v>24</v>
      </c>
      <c r="E9" s="13">
        <v>46000000</v>
      </c>
      <c r="F9" s="13">
        <v>46000000</v>
      </c>
      <c r="G9" s="13">
        <v>46000000</v>
      </c>
      <c r="H9" s="14">
        <f>+Tabla1[[#This Row],[ CDP ]]/Tabla1[[#This Row],[ APROPIACION 
VIGENTE ]]</f>
        <v>1</v>
      </c>
      <c r="I9" s="13">
        <v>46000000</v>
      </c>
      <c r="J9" s="14">
        <f>+Tabla1[[#This Row],[COMPROMISO]]/Tabla1[[#This Row],[ APROPIACION 
VIGENTE ]]</f>
        <v>1</v>
      </c>
      <c r="K9" s="13">
        <v>0</v>
      </c>
      <c r="L9" s="14">
        <f>+Tabla1[[#This Row],[ OBLIGACION ]]/Tabla1[[#This Row],[ APROPIACION 
VIGENTE ]]</f>
        <v>0</v>
      </c>
      <c r="M9" s="13">
        <v>0</v>
      </c>
      <c r="N9" s="15">
        <f t="shared" si="0"/>
        <v>0</v>
      </c>
      <c r="Q9" s="16"/>
    </row>
    <row r="10" spans="1:17" ht="34.5" customHeight="1" x14ac:dyDescent="0.25">
      <c r="A10" t="s">
        <v>22</v>
      </c>
      <c r="B10">
        <v>21</v>
      </c>
      <c r="C10" t="s">
        <v>25</v>
      </c>
      <c r="D10" s="12" t="s">
        <v>24</v>
      </c>
      <c r="E10" s="13">
        <v>62000000</v>
      </c>
      <c r="F10" s="13">
        <v>62000000</v>
      </c>
      <c r="G10" s="13">
        <v>60254913</v>
      </c>
      <c r="H10" s="14">
        <f>+Tabla1[[#This Row],[ CDP ]]/Tabla1[[#This Row],[ APROPIACION 
VIGENTE ]]</f>
        <v>0.97185343548387093</v>
      </c>
      <c r="I10" s="13">
        <v>54794092</v>
      </c>
      <c r="J10" s="14">
        <f>+Tabla1[[#This Row],[COMPROMISO]]/Tabla1[[#This Row],[ APROPIACION 
VIGENTE ]]</f>
        <v>0.88377567741935481</v>
      </c>
      <c r="K10" s="13">
        <v>42248636</v>
      </c>
      <c r="L10" s="14">
        <f>+Tabla1[[#This Row],[ OBLIGACION ]]/Tabla1[[#This Row],[ APROPIACION 
VIGENTE ]]</f>
        <v>0.68142961290322579</v>
      </c>
      <c r="M10" s="13">
        <v>42248636</v>
      </c>
      <c r="N10" s="15">
        <f t="shared" si="0"/>
        <v>0.68142961290322579</v>
      </c>
      <c r="Q10" s="16"/>
    </row>
    <row r="11" spans="1:17" ht="33.75" customHeight="1" x14ac:dyDescent="0.25">
      <c r="A11" t="s">
        <v>26</v>
      </c>
      <c r="B11">
        <v>10</v>
      </c>
      <c r="C11" t="s">
        <v>23</v>
      </c>
      <c r="D11" s="12" t="s">
        <v>27</v>
      </c>
      <c r="E11" s="13">
        <v>3663218482</v>
      </c>
      <c r="F11" s="13">
        <v>3663218482</v>
      </c>
      <c r="G11" s="13">
        <v>3564178116</v>
      </c>
      <c r="H11" s="14">
        <f>+Tabla1[[#This Row],[ CDP ]]/Tabla1[[#This Row],[ APROPIACION 
VIGENTE ]]</f>
        <v>0.97296356564953579</v>
      </c>
      <c r="I11" s="13">
        <v>3517481566.5700002</v>
      </c>
      <c r="J11" s="14">
        <f>+Tabla1[[#This Row],[COMPROMISO]]/Tabla1[[#This Row],[ APROPIACION 
VIGENTE ]]</f>
        <v>0.96021615523449966</v>
      </c>
      <c r="K11" s="13">
        <v>2859178458.8699999</v>
      </c>
      <c r="L11" s="14">
        <f>+Tabla1[[#This Row],[ OBLIGACION ]]/Tabla1[[#This Row],[ APROPIACION 
VIGENTE ]]</f>
        <v>0.7805099458083592</v>
      </c>
      <c r="M11" s="13">
        <v>2859178458.8699999</v>
      </c>
      <c r="N11" s="15">
        <f t="shared" si="0"/>
        <v>0.7805099458083592</v>
      </c>
      <c r="Q11" s="16"/>
    </row>
    <row r="12" spans="1:17" ht="30" x14ac:dyDescent="0.25">
      <c r="A12" t="s">
        <v>26</v>
      </c>
      <c r="B12">
        <v>20</v>
      </c>
      <c r="C12" t="s">
        <v>25</v>
      </c>
      <c r="D12" s="12" t="s">
        <v>27</v>
      </c>
      <c r="E12" s="13">
        <v>259000000</v>
      </c>
      <c r="F12" s="13">
        <v>259000000</v>
      </c>
      <c r="G12" s="13">
        <v>259000000</v>
      </c>
      <c r="H12" s="14">
        <f>+Tabla1[[#This Row],[ CDP ]]/Tabla1[[#This Row],[ APROPIACION 
VIGENTE ]]</f>
        <v>1</v>
      </c>
      <c r="I12" s="13">
        <v>259000000</v>
      </c>
      <c r="J12" s="14">
        <f>+Tabla1[[#This Row],[COMPROMISO]]/Tabla1[[#This Row],[ APROPIACION 
VIGENTE ]]</f>
        <v>1</v>
      </c>
      <c r="K12" s="13">
        <v>206000000</v>
      </c>
      <c r="L12" s="14">
        <f>+Tabla1[[#This Row],[ OBLIGACION ]]/Tabla1[[#This Row],[ APROPIACION 
VIGENTE ]]</f>
        <v>0.79536679536679533</v>
      </c>
      <c r="M12" s="13">
        <v>206000000</v>
      </c>
      <c r="N12" s="15">
        <f t="shared" si="0"/>
        <v>0.79536679536679533</v>
      </c>
      <c r="Q12" s="16"/>
    </row>
    <row r="13" spans="1:17" ht="30" x14ac:dyDescent="0.25">
      <c r="A13" t="s">
        <v>26</v>
      </c>
      <c r="B13">
        <v>21</v>
      </c>
      <c r="C13" t="s">
        <v>25</v>
      </c>
      <c r="D13" s="12" t="s">
        <v>27</v>
      </c>
      <c r="E13" s="13">
        <v>345000000</v>
      </c>
      <c r="F13" s="13">
        <v>345000000</v>
      </c>
      <c r="G13" s="13">
        <v>342558927</v>
      </c>
      <c r="H13" s="14">
        <f>+Tabla1[[#This Row],[ CDP ]]/Tabla1[[#This Row],[ APROPIACION 
VIGENTE ]]</f>
        <v>0.99292442608695652</v>
      </c>
      <c r="I13" s="13">
        <v>336154450</v>
      </c>
      <c r="J13" s="14">
        <f>+Tabla1[[#This Row],[COMPROMISO]]/Tabla1[[#This Row],[ APROPIACION 
VIGENTE ]]</f>
        <v>0.9743607246376812</v>
      </c>
      <c r="K13" s="13">
        <v>161870523</v>
      </c>
      <c r="L13" s="14">
        <f>+Tabla1[[#This Row],[ OBLIGACION ]]/Tabla1[[#This Row],[ APROPIACION 
VIGENTE ]]</f>
        <v>0.46918992173913043</v>
      </c>
      <c r="M13" s="13">
        <v>161870523</v>
      </c>
      <c r="N13" s="15">
        <f t="shared" si="0"/>
        <v>0.46918992173913043</v>
      </c>
      <c r="Q13" s="16"/>
    </row>
    <row r="14" spans="1:17" ht="51" customHeight="1" x14ac:dyDescent="0.25">
      <c r="A14" t="s">
        <v>28</v>
      </c>
      <c r="B14">
        <v>10</v>
      </c>
      <c r="C14" t="s">
        <v>23</v>
      </c>
      <c r="D14" s="12" t="s">
        <v>29</v>
      </c>
      <c r="E14" s="13">
        <v>885743535</v>
      </c>
      <c r="F14" s="13">
        <v>885743535</v>
      </c>
      <c r="G14" s="13">
        <v>880526750</v>
      </c>
      <c r="H14" s="14">
        <f>+Tabla1[[#This Row],[ CDP ]]/Tabla1[[#This Row],[ APROPIACION 
VIGENTE ]]</f>
        <v>0.99411027595025014</v>
      </c>
      <c r="I14" s="13">
        <v>879964660.79999995</v>
      </c>
      <c r="J14" s="14">
        <f>+Tabla1[[#This Row],[COMPROMISO]]/Tabla1[[#This Row],[ APROPIACION 
VIGENTE ]]</f>
        <v>0.99347568006804587</v>
      </c>
      <c r="K14" s="13">
        <v>875426031.29999995</v>
      </c>
      <c r="L14" s="14">
        <f>+Tabla1[[#This Row],[ OBLIGACION ]]/Tabla1[[#This Row],[ APROPIACION 
VIGENTE ]]</f>
        <v>0.98835159016994678</v>
      </c>
      <c r="M14" s="13">
        <v>875426031.29999995</v>
      </c>
      <c r="N14" s="15">
        <f t="shared" si="0"/>
        <v>0.98835159016994678</v>
      </c>
      <c r="Q14" s="16"/>
    </row>
    <row r="15" spans="1:17" ht="47.25" customHeight="1" x14ac:dyDescent="0.25">
      <c r="A15" t="s">
        <v>28</v>
      </c>
      <c r="B15">
        <v>20</v>
      </c>
      <c r="C15" t="s">
        <v>25</v>
      </c>
      <c r="D15" s="12" t="s">
        <v>29</v>
      </c>
      <c r="E15" s="13">
        <v>63000000</v>
      </c>
      <c r="F15" s="13">
        <v>63000000</v>
      </c>
      <c r="G15" s="13">
        <v>62821253</v>
      </c>
      <c r="H15" s="14">
        <f>+Tabla1[[#This Row],[ CDP ]]/Tabla1[[#This Row],[ APROPIACION 
VIGENTE ]]</f>
        <v>0.99716274603174604</v>
      </c>
      <c r="I15" s="13">
        <v>51462919</v>
      </c>
      <c r="J15" s="14">
        <f>+Tabla1[[#This Row],[COMPROMISO]]/Tabla1[[#This Row],[ APROPIACION 
VIGENTE ]]</f>
        <v>0.81687173015873016</v>
      </c>
      <c r="K15" s="13">
        <v>51462919</v>
      </c>
      <c r="L15" s="14">
        <f>+Tabla1[[#This Row],[ OBLIGACION ]]/Tabla1[[#This Row],[ APROPIACION 
VIGENTE ]]</f>
        <v>0.81687173015873016</v>
      </c>
      <c r="M15" s="13">
        <v>51462919</v>
      </c>
      <c r="N15" s="15">
        <f t="shared" si="0"/>
        <v>0.81687173015873016</v>
      </c>
      <c r="Q15" s="16"/>
    </row>
    <row r="16" spans="1:17" ht="45" x14ac:dyDescent="0.25">
      <c r="A16" t="s">
        <v>28</v>
      </c>
      <c r="B16">
        <v>21</v>
      </c>
      <c r="C16" t="s">
        <v>25</v>
      </c>
      <c r="D16" s="12" t="s">
        <v>29</v>
      </c>
      <c r="E16" s="13">
        <v>83000000</v>
      </c>
      <c r="F16" s="13">
        <v>83000000</v>
      </c>
      <c r="G16" s="13">
        <v>72846719</v>
      </c>
      <c r="H16" s="14">
        <f>+Tabla1[[#This Row],[ CDP ]]/Tabla1[[#This Row],[ APROPIACION 
VIGENTE ]]</f>
        <v>0.87767131325301206</v>
      </c>
      <c r="I16" s="13">
        <v>57618863</v>
      </c>
      <c r="J16" s="14">
        <f>+Tabla1[[#This Row],[COMPROMISO]]/Tabla1[[#This Row],[ APROPIACION 
VIGENTE ]]</f>
        <v>0.69420316867469878</v>
      </c>
      <c r="K16" s="13">
        <v>57618863</v>
      </c>
      <c r="L16" s="14">
        <f>+Tabla1[[#This Row],[ OBLIGACION ]]/Tabla1[[#This Row],[ APROPIACION 
VIGENTE ]]</f>
        <v>0.69420316867469878</v>
      </c>
      <c r="M16" s="13">
        <v>57618863</v>
      </c>
      <c r="N16" s="15">
        <f t="shared" si="0"/>
        <v>0.69420316867469878</v>
      </c>
      <c r="Q16" s="16"/>
    </row>
    <row r="17" spans="1:17" ht="45" x14ac:dyDescent="0.25">
      <c r="A17" t="s">
        <v>30</v>
      </c>
      <c r="B17">
        <v>10</v>
      </c>
      <c r="C17" t="s">
        <v>23</v>
      </c>
      <c r="D17" s="12" t="s">
        <v>31</v>
      </c>
      <c r="E17" s="13">
        <v>7735622337</v>
      </c>
      <c r="F17" s="13">
        <v>7425622337</v>
      </c>
      <c r="G17" s="13">
        <v>7424555615</v>
      </c>
      <c r="H17" s="14">
        <f>+Tabla1[[#This Row],[ CDP ]]/Tabla1[[#This Row],[ APROPIACION 
VIGENTE ]]</f>
        <v>0.9998563457779579</v>
      </c>
      <c r="I17" s="13">
        <v>6785725428</v>
      </c>
      <c r="J17" s="14">
        <f>+Tabla1[[#This Row],[COMPROMISO]]/Tabla1[[#This Row],[ APROPIACION 
VIGENTE ]]</f>
        <v>0.91382582092661035</v>
      </c>
      <c r="K17" s="13">
        <v>3579483098.1999998</v>
      </c>
      <c r="L17" s="14">
        <f>+Tabla1[[#This Row],[ OBLIGACION ]]/Tabla1[[#This Row],[ APROPIACION 
VIGENTE ]]</f>
        <v>0.48204486247089889</v>
      </c>
      <c r="M17" s="13">
        <v>3579483098.1999998</v>
      </c>
      <c r="N17" s="15">
        <f t="shared" si="0"/>
        <v>0.48204486247089889</v>
      </c>
      <c r="Q17" s="16"/>
    </row>
    <row r="18" spans="1:17" ht="45" x14ac:dyDescent="0.25">
      <c r="A18" t="s">
        <v>30</v>
      </c>
      <c r="B18">
        <v>20</v>
      </c>
      <c r="C18" t="s">
        <v>25</v>
      </c>
      <c r="D18" s="12" t="s">
        <v>31</v>
      </c>
      <c r="E18" s="13">
        <v>340000000</v>
      </c>
      <c r="F18" s="13">
        <v>340000000</v>
      </c>
      <c r="G18" s="13">
        <v>340000000</v>
      </c>
      <c r="H18" s="14">
        <f>+Tabla1[[#This Row],[ CDP ]]/Tabla1[[#This Row],[ APROPIACION 
VIGENTE ]]</f>
        <v>1</v>
      </c>
      <c r="I18" s="13">
        <v>340000000</v>
      </c>
      <c r="J18" s="14">
        <f>+Tabla1[[#This Row],[COMPROMISO]]/Tabla1[[#This Row],[ APROPIACION 
VIGENTE ]]</f>
        <v>1</v>
      </c>
      <c r="K18" s="13">
        <v>340000000</v>
      </c>
      <c r="L18" s="14">
        <f>+Tabla1[[#This Row],[ OBLIGACION ]]/Tabla1[[#This Row],[ APROPIACION 
VIGENTE ]]</f>
        <v>1</v>
      </c>
      <c r="M18" s="13">
        <v>330510001</v>
      </c>
      <c r="N18" s="15">
        <f t="shared" si="0"/>
        <v>0.97208823823529411</v>
      </c>
      <c r="Q18" s="16"/>
    </row>
    <row r="19" spans="1:17" ht="45" x14ac:dyDescent="0.25">
      <c r="A19" t="s">
        <v>30</v>
      </c>
      <c r="B19">
        <v>21</v>
      </c>
      <c r="C19" t="s">
        <v>25</v>
      </c>
      <c r="D19" s="12" t="s">
        <v>31</v>
      </c>
      <c r="E19" s="13">
        <v>452000000</v>
      </c>
      <c r="F19" s="13">
        <v>452000000</v>
      </c>
      <c r="G19" s="13">
        <v>452000000</v>
      </c>
      <c r="H19" s="14">
        <f>+Tabla1[[#This Row],[ CDP ]]/Tabla1[[#This Row],[ APROPIACION 
VIGENTE ]]</f>
        <v>1</v>
      </c>
      <c r="I19" s="13">
        <v>427151036</v>
      </c>
      <c r="J19" s="14">
        <f>+Tabla1[[#This Row],[COMPROMISO]]/Tabla1[[#This Row],[ APROPIACION 
VIGENTE ]]</f>
        <v>0.9450244159292035</v>
      </c>
      <c r="K19" s="13">
        <v>243879036</v>
      </c>
      <c r="L19" s="14">
        <f>+Tabla1[[#This Row],[ OBLIGACION ]]/Tabla1[[#This Row],[ APROPIACION 
VIGENTE ]]</f>
        <v>0.53955538938053094</v>
      </c>
      <c r="M19" s="13">
        <v>178951036</v>
      </c>
      <c r="N19" s="15">
        <f t="shared" si="0"/>
        <v>0.39590937168141593</v>
      </c>
      <c r="Q19" s="16"/>
    </row>
    <row r="20" spans="1:17" ht="60" x14ac:dyDescent="0.25">
      <c r="A20" t="s">
        <v>32</v>
      </c>
      <c r="B20">
        <v>10</v>
      </c>
      <c r="C20" t="s">
        <v>23</v>
      </c>
      <c r="D20" s="12" t="s">
        <v>33</v>
      </c>
      <c r="E20" s="13">
        <v>10049717278</v>
      </c>
      <c r="F20" s="13">
        <v>10049717278</v>
      </c>
      <c r="G20" s="13">
        <v>9956058807.1499996</v>
      </c>
      <c r="H20" s="14">
        <f>+Tabla1[[#This Row],[ CDP ]]/Tabla1[[#This Row],[ APROPIACION 
VIGENTE ]]</f>
        <v>0.99068048699688005</v>
      </c>
      <c r="I20" s="13">
        <v>9807204411.8700008</v>
      </c>
      <c r="J20" s="14">
        <f>+Tabla1[[#This Row],[COMPROMISO]]/Tabla1[[#This Row],[ APROPIACION 
VIGENTE ]]</f>
        <v>0.97586868770319657</v>
      </c>
      <c r="K20" s="13">
        <v>6477240433.46</v>
      </c>
      <c r="L20" s="14">
        <f>+Tabla1[[#This Row],[ OBLIGACION ]]/Tabla1[[#This Row],[ APROPIACION 
VIGENTE ]]</f>
        <v>0.64451966699992969</v>
      </c>
      <c r="M20" s="13">
        <v>6477240433.46</v>
      </c>
      <c r="N20" s="15">
        <f t="shared" si="0"/>
        <v>0.64451966699992969</v>
      </c>
      <c r="Q20" s="16"/>
    </row>
    <row r="21" spans="1:17" ht="60" x14ac:dyDescent="0.25">
      <c r="A21" t="s">
        <v>32</v>
      </c>
      <c r="B21">
        <v>20</v>
      </c>
      <c r="C21" t="s">
        <v>25</v>
      </c>
      <c r="D21" s="12" t="s">
        <v>33</v>
      </c>
      <c r="E21" s="13">
        <v>710000000</v>
      </c>
      <c r="F21" s="13">
        <v>710000000</v>
      </c>
      <c r="G21" s="13">
        <v>708565906.85000002</v>
      </c>
      <c r="H21" s="14">
        <f>+Tabla1[[#This Row],[ CDP ]]/Tabla1[[#This Row],[ APROPIACION 
VIGENTE ]]</f>
        <v>0.99798015049295774</v>
      </c>
      <c r="I21" s="13">
        <v>678048782.96000004</v>
      </c>
      <c r="J21" s="14">
        <f>+Tabla1[[#This Row],[COMPROMISO]]/Tabla1[[#This Row],[ APROPIACION 
VIGENTE ]]</f>
        <v>0.95499828585915503</v>
      </c>
      <c r="K21" s="13">
        <v>103672797</v>
      </c>
      <c r="L21" s="14">
        <f>+Tabla1[[#This Row],[ OBLIGACION ]]/Tabla1[[#This Row],[ APROPIACION 
VIGENTE ]]</f>
        <v>0.14601802394366198</v>
      </c>
      <c r="M21" s="13">
        <v>103672797</v>
      </c>
      <c r="N21" s="15">
        <f t="shared" si="0"/>
        <v>0.14601802394366198</v>
      </c>
      <c r="Q21" s="16"/>
    </row>
    <row r="22" spans="1:17" ht="60" x14ac:dyDescent="0.25">
      <c r="A22" t="s">
        <v>32</v>
      </c>
      <c r="B22">
        <v>21</v>
      </c>
      <c r="C22" t="s">
        <v>25</v>
      </c>
      <c r="D22" s="12" t="s">
        <v>33</v>
      </c>
      <c r="E22" s="13">
        <v>944000000</v>
      </c>
      <c r="F22" s="13">
        <v>944000000</v>
      </c>
      <c r="G22" s="13">
        <v>944000000</v>
      </c>
      <c r="H22" s="14">
        <f>+Tabla1[[#This Row],[ CDP ]]/Tabla1[[#This Row],[ APROPIACION 
VIGENTE ]]</f>
        <v>1</v>
      </c>
      <c r="I22" s="13">
        <v>944000000</v>
      </c>
      <c r="J22" s="14">
        <f>+Tabla1[[#This Row],[COMPROMISO]]/Tabla1[[#This Row],[ APROPIACION 
VIGENTE ]]</f>
        <v>1</v>
      </c>
      <c r="K22" s="13">
        <v>362552344</v>
      </c>
      <c r="L22" s="14">
        <f>+Tabla1[[#This Row],[ OBLIGACION ]]/Tabla1[[#This Row],[ APROPIACION 
VIGENTE ]]</f>
        <v>0.38405968644067795</v>
      </c>
      <c r="M22" s="13">
        <v>362552344</v>
      </c>
      <c r="N22" s="15">
        <f t="shared" si="0"/>
        <v>0.38405968644067795</v>
      </c>
      <c r="Q22" s="16"/>
    </row>
    <row r="23" spans="1:17" ht="69" customHeight="1" x14ac:dyDescent="0.25">
      <c r="A23" t="s">
        <v>34</v>
      </c>
      <c r="B23">
        <v>10</v>
      </c>
      <c r="C23" t="s">
        <v>23</v>
      </c>
      <c r="D23" s="12" t="s">
        <v>35</v>
      </c>
      <c r="E23" s="13">
        <v>7837898814</v>
      </c>
      <c r="F23" s="13">
        <v>7837898814</v>
      </c>
      <c r="G23" s="13">
        <v>7769071719</v>
      </c>
      <c r="H23" s="14">
        <f>+Tabla1[[#This Row],[ CDP ]]/Tabla1[[#This Row],[ APROPIACION 
VIGENTE ]]</f>
        <v>0.99121868033342542</v>
      </c>
      <c r="I23" s="13">
        <v>7597312510</v>
      </c>
      <c r="J23" s="14">
        <f>+Tabla1[[#This Row],[COMPROMISO]]/Tabla1[[#This Row],[ APROPIACION 
VIGENTE ]]</f>
        <v>0.96930474484178508</v>
      </c>
      <c r="K23" s="13">
        <v>7470893767.8400002</v>
      </c>
      <c r="L23" s="14">
        <f>+Tabla1[[#This Row],[ OBLIGACION ]]/Tabla1[[#This Row],[ APROPIACION 
VIGENTE ]]</f>
        <v>0.9531755825292797</v>
      </c>
      <c r="M23" s="13">
        <v>7470893767.8400002</v>
      </c>
      <c r="N23" s="15">
        <f t="shared" si="0"/>
        <v>0.9531755825292797</v>
      </c>
      <c r="Q23" s="16"/>
    </row>
    <row r="24" spans="1:17" ht="60" x14ac:dyDescent="0.25">
      <c r="A24" t="s">
        <v>34</v>
      </c>
      <c r="B24">
        <v>20</v>
      </c>
      <c r="C24" t="s">
        <v>25</v>
      </c>
      <c r="D24" s="17" t="s">
        <v>35</v>
      </c>
      <c r="E24" s="13">
        <v>555000000</v>
      </c>
      <c r="F24" s="13">
        <v>555000000</v>
      </c>
      <c r="G24" s="13">
        <v>551133879</v>
      </c>
      <c r="H24" s="14">
        <f>+Tabla1[[#This Row],[ CDP ]]/Tabla1[[#This Row],[ APROPIACION 
VIGENTE ]]</f>
        <v>0.99303401621621623</v>
      </c>
      <c r="I24" s="13">
        <v>543300698</v>
      </c>
      <c r="J24" s="14">
        <f>+Tabla1[[#This Row],[COMPROMISO]]/Tabla1[[#This Row],[ APROPIACION 
VIGENTE ]]</f>
        <v>0.9789201765765766</v>
      </c>
      <c r="K24" s="13">
        <v>523158631</v>
      </c>
      <c r="L24" s="14">
        <f>+Tabla1[[#This Row],[ OBLIGACION ]]/Tabla1[[#This Row],[ APROPIACION 
VIGENTE ]]</f>
        <v>0.94262816396396398</v>
      </c>
      <c r="M24" s="13">
        <v>523158631</v>
      </c>
      <c r="N24" s="15">
        <f t="shared" si="0"/>
        <v>0.94262816396396398</v>
      </c>
      <c r="Q24" s="16"/>
    </row>
    <row r="25" spans="1:17" ht="60" x14ac:dyDescent="0.25">
      <c r="A25" t="s">
        <v>34</v>
      </c>
      <c r="B25">
        <v>21</v>
      </c>
      <c r="C25" t="s">
        <v>25</v>
      </c>
      <c r="D25" s="17" t="s">
        <v>35</v>
      </c>
      <c r="E25" s="13">
        <v>738000000</v>
      </c>
      <c r="F25" s="13">
        <v>738000000</v>
      </c>
      <c r="G25" s="13">
        <v>706068902</v>
      </c>
      <c r="H25" s="14">
        <f>+Tabla1[[#This Row],[ CDP ]]/Tabla1[[#This Row],[ APROPIACION 
VIGENTE ]]</f>
        <v>0.95673292953929534</v>
      </c>
      <c r="I25" s="13">
        <v>526366613</v>
      </c>
      <c r="J25" s="14">
        <f>+Tabla1[[#This Row],[COMPROMISO]]/Tabla1[[#This Row],[ APROPIACION 
VIGENTE ]]</f>
        <v>0.71323389295392958</v>
      </c>
      <c r="K25" s="13">
        <v>500356133</v>
      </c>
      <c r="L25" s="14">
        <f>+Tabla1[[#This Row],[ OBLIGACION ]]/Tabla1[[#This Row],[ APROPIACION 
VIGENTE ]]</f>
        <v>0.67798934010840106</v>
      </c>
      <c r="M25" s="13">
        <v>500356133</v>
      </c>
      <c r="N25" s="15">
        <f t="shared" si="0"/>
        <v>0.67798934010840106</v>
      </c>
      <c r="Q25" s="16"/>
    </row>
    <row r="26" spans="1:17" ht="60" x14ac:dyDescent="0.25">
      <c r="A26" t="s">
        <v>36</v>
      </c>
      <c r="B26">
        <v>10</v>
      </c>
      <c r="C26" t="s">
        <v>23</v>
      </c>
      <c r="D26" s="17" t="s">
        <v>37</v>
      </c>
      <c r="E26" s="13">
        <v>4265286984</v>
      </c>
      <c r="F26" s="13">
        <v>4265286984</v>
      </c>
      <c r="G26" s="13">
        <v>4253420892.3299999</v>
      </c>
      <c r="H26" s="14">
        <f>+Tabla1[[#This Row],[ CDP ]]/Tabla1[[#This Row],[ APROPIACION 
VIGENTE ]]</f>
        <v>0.99721798516383253</v>
      </c>
      <c r="I26" s="13">
        <v>4219217209.5999999</v>
      </c>
      <c r="J26" s="14">
        <f>+Tabla1[[#This Row],[COMPROMISO]]/Tabla1[[#This Row],[ APROPIACION 
VIGENTE ]]</f>
        <v>0.98919890394882748</v>
      </c>
      <c r="K26" s="13">
        <v>1074590129.3299999</v>
      </c>
      <c r="L26" s="14">
        <f>+Tabla1[[#This Row],[ OBLIGACION ]]/Tabla1[[#This Row],[ APROPIACION 
VIGENTE ]]</f>
        <v>0.25193852919182608</v>
      </c>
      <c r="M26" s="13">
        <v>1074590129.3299999</v>
      </c>
      <c r="N26" s="15">
        <f t="shared" si="0"/>
        <v>0.25193852919182608</v>
      </c>
      <c r="Q26" s="16"/>
    </row>
    <row r="27" spans="1:17" ht="60" x14ac:dyDescent="0.25">
      <c r="A27" t="s">
        <v>36</v>
      </c>
      <c r="B27">
        <v>20</v>
      </c>
      <c r="C27" t="s">
        <v>25</v>
      </c>
      <c r="D27" s="17" t="s">
        <v>37</v>
      </c>
      <c r="E27" s="13">
        <v>302000000</v>
      </c>
      <c r="F27" s="13">
        <v>302000000</v>
      </c>
      <c r="G27" s="13">
        <v>290425381</v>
      </c>
      <c r="H27" s="14">
        <f>+Tabla1[[#This Row],[ CDP ]]/Tabla1[[#This Row],[ APROPIACION 
VIGENTE ]]</f>
        <v>0.96167344701986757</v>
      </c>
      <c r="I27" s="13">
        <v>277252438.60000002</v>
      </c>
      <c r="J27" s="14">
        <f>+Tabla1[[#This Row],[COMPROMISO]]/Tabla1[[#This Row],[ APROPIACION 
VIGENTE ]]</f>
        <v>0.91805443245033125</v>
      </c>
      <c r="K27" s="13">
        <v>188804135</v>
      </c>
      <c r="L27" s="14">
        <f>+Tabla1[[#This Row],[ OBLIGACION ]]/Tabla1[[#This Row],[ APROPIACION 
VIGENTE ]]</f>
        <v>0.62517925496688742</v>
      </c>
      <c r="M27" s="13">
        <v>188804135</v>
      </c>
      <c r="N27" s="15">
        <f t="shared" si="0"/>
        <v>0.62517925496688742</v>
      </c>
      <c r="Q27" s="16"/>
    </row>
    <row r="28" spans="1:17" ht="60" x14ac:dyDescent="0.25">
      <c r="A28" t="s">
        <v>36</v>
      </c>
      <c r="B28">
        <v>21</v>
      </c>
      <c r="C28" t="s">
        <v>25</v>
      </c>
      <c r="D28" s="17" t="s">
        <v>37</v>
      </c>
      <c r="E28" s="13">
        <v>402000000</v>
      </c>
      <c r="F28" s="13">
        <v>402000000</v>
      </c>
      <c r="G28" s="13">
        <v>402000000</v>
      </c>
      <c r="H28" s="14">
        <f>+Tabla1[[#This Row],[ CDP ]]/Tabla1[[#This Row],[ APROPIACION 
VIGENTE ]]</f>
        <v>1</v>
      </c>
      <c r="I28" s="13">
        <v>401550780</v>
      </c>
      <c r="J28" s="14">
        <f>+Tabla1[[#This Row],[COMPROMISO]]/Tabla1[[#This Row],[ APROPIACION 
VIGENTE ]]</f>
        <v>0.99888253731343279</v>
      </c>
      <c r="K28" s="13">
        <v>384860000</v>
      </c>
      <c r="L28" s="14">
        <f>+Tabla1[[#This Row],[ OBLIGACION ]]/Tabla1[[#This Row],[ APROPIACION 
VIGENTE ]]</f>
        <v>0.95736318407960197</v>
      </c>
      <c r="M28" s="13">
        <v>384860000</v>
      </c>
      <c r="N28" s="15">
        <f t="shared" si="0"/>
        <v>0.95736318407960197</v>
      </c>
      <c r="Q28" s="16"/>
    </row>
    <row r="29" spans="1:17" ht="60" x14ac:dyDescent="0.25">
      <c r="A29" t="s">
        <v>38</v>
      </c>
      <c r="B29">
        <v>10</v>
      </c>
      <c r="C29" t="s">
        <v>23</v>
      </c>
      <c r="D29" s="17" t="s">
        <v>39</v>
      </c>
      <c r="E29" s="13">
        <v>7984393681</v>
      </c>
      <c r="F29" s="13">
        <v>7738393681</v>
      </c>
      <c r="G29" s="13">
        <v>7584917662.04</v>
      </c>
      <c r="H29" s="14">
        <f>+Tabla1[[#This Row],[ CDP ]]/Tabla1[[#This Row],[ APROPIACION 
VIGENTE ]]</f>
        <v>0.98016694093286727</v>
      </c>
      <c r="I29" s="13">
        <v>7467898894.5699997</v>
      </c>
      <c r="J29" s="14">
        <f>+Tabla1[[#This Row],[COMPROMISO]]/Tabla1[[#This Row],[ APROPIACION 
VIGENTE ]]</f>
        <v>0.96504509881758238</v>
      </c>
      <c r="K29" s="13">
        <v>5325975911.5</v>
      </c>
      <c r="L29" s="14">
        <f>+Tabla1[[#This Row],[ OBLIGACION ]]/Tabla1[[#This Row],[ APROPIACION 
VIGENTE ]]</f>
        <v>0.68825341938557805</v>
      </c>
      <c r="M29" s="13">
        <v>5325975911.5</v>
      </c>
      <c r="N29" s="15">
        <f t="shared" si="0"/>
        <v>0.68825341938557805</v>
      </c>
      <c r="Q29" s="16"/>
    </row>
    <row r="30" spans="1:17" ht="60" x14ac:dyDescent="0.25">
      <c r="A30" t="s">
        <v>38</v>
      </c>
      <c r="B30">
        <v>20</v>
      </c>
      <c r="C30" t="s">
        <v>25</v>
      </c>
      <c r="D30" s="17" t="s">
        <v>39</v>
      </c>
      <c r="E30" s="13">
        <v>565000000</v>
      </c>
      <c r="F30" s="13">
        <v>565000000</v>
      </c>
      <c r="G30" s="13">
        <v>565000000</v>
      </c>
      <c r="H30" s="14">
        <f>+Tabla1[[#This Row],[ CDP ]]/Tabla1[[#This Row],[ APROPIACION 
VIGENTE ]]</f>
        <v>1</v>
      </c>
      <c r="I30" s="13">
        <v>565000000</v>
      </c>
      <c r="J30" s="14">
        <f>+Tabla1[[#This Row],[COMPROMISO]]/Tabla1[[#This Row],[ APROPIACION 
VIGENTE ]]</f>
        <v>1</v>
      </c>
      <c r="K30" s="13">
        <v>135000000</v>
      </c>
      <c r="L30" s="14">
        <f>+Tabla1[[#This Row],[ OBLIGACION ]]/Tabla1[[#This Row],[ APROPIACION 
VIGENTE ]]</f>
        <v>0.23893805309734514</v>
      </c>
      <c r="M30" s="13">
        <v>135000000</v>
      </c>
      <c r="N30" s="15">
        <f t="shared" si="0"/>
        <v>0.23893805309734514</v>
      </c>
      <c r="Q30" s="16"/>
    </row>
    <row r="31" spans="1:17" ht="60" x14ac:dyDescent="0.25">
      <c r="A31" t="s">
        <v>38</v>
      </c>
      <c r="B31">
        <v>21</v>
      </c>
      <c r="C31" t="s">
        <v>25</v>
      </c>
      <c r="D31" s="17" t="s">
        <v>39</v>
      </c>
      <c r="E31" s="13">
        <v>752000000</v>
      </c>
      <c r="F31" s="13">
        <v>752000000</v>
      </c>
      <c r="G31" s="13">
        <v>752000000</v>
      </c>
      <c r="H31" s="14">
        <f>+Tabla1[[#This Row],[ CDP ]]/Tabla1[[#This Row],[ APROPIACION 
VIGENTE ]]</f>
        <v>1</v>
      </c>
      <c r="I31" s="13">
        <v>752000000</v>
      </c>
      <c r="J31" s="14">
        <f>+Tabla1[[#This Row],[COMPROMISO]]/Tabla1[[#This Row],[ APROPIACION 
VIGENTE ]]</f>
        <v>1</v>
      </c>
      <c r="K31" s="13">
        <v>352000000</v>
      </c>
      <c r="L31" s="14">
        <f>+Tabla1[[#This Row],[ OBLIGACION ]]/Tabla1[[#This Row],[ APROPIACION 
VIGENTE ]]</f>
        <v>0.46808510638297873</v>
      </c>
      <c r="M31" s="13">
        <v>352000000</v>
      </c>
      <c r="N31" s="15">
        <f t="shared" si="0"/>
        <v>0.46808510638297873</v>
      </c>
      <c r="Q31" s="16"/>
    </row>
    <row r="32" spans="1:17" ht="45" x14ac:dyDescent="0.25">
      <c r="A32" t="s">
        <v>40</v>
      </c>
      <c r="B32">
        <v>10</v>
      </c>
      <c r="C32" t="s">
        <v>23</v>
      </c>
      <c r="D32" s="17" t="s">
        <v>41</v>
      </c>
      <c r="E32" s="13">
        <v>2206737717</v>
      </c>
      <c r="F32" s="13">
        <v>2196737717</v>
      </c>
      <c r="G32" s="13">
        <v>2169873498</v>
      </c>
      <c r="H32" s="14">
        <f>+Tabla1[[#This Row],[ CDP ]]/Tabla1[[#This Row],[ APROPIACION 
VIGENTE ]]</f>
        <v>0.9877708573071311</v>
      </c>
      <c r="I32" s="13">
        <v>2091313310</v>
      </c>
      <c r="J32" s="14">
        <f>+Tabla1[[#This Row],[COMPROMISO]]/Tabla1[[#This Row],[ APROPIACION 
VIGENTE ]]</f>
        <v>0.95200865074417074</v>
      </c>
      <c r="K32" s="13">
        <v>1374347519</v>
      </c>
      <c r="L32" s="14">
        <f>+Tabla1[[#This Row],[ OBLIGACION ]]/Tabla1[[#This Row],[ APROPIACION 
VIGENTE ]]</f>
        <v>0.62563113855799468</v>
      </c>
      <c r="M32" s="13">
        <v>1374347519</v>
      </c>
      <c r="N32" s="15">
        <f t="shared" si="0"/>
        <v>0.62563113855799468</v>
      </c>
      <c r="Q32" s="16"/>
    </row>
    <row r="33" spans="1:17" ht="45" x14ac:dyDescent="0.25">
      <c r="A33" t="s">
        <v>40</v>
      </c>
      <c r="B33">
        <v>20</v>
      </c>
      <c r="C33" t="s">
        <v>25</v>
      </c>
      <c r="D33" s="17" t="s">
        <v>41</v>
      </c>
      <c r="E33" s="13">
        <v>156000000</v>
      </c>
      <c r="F33" s="13">
        <v>156000000</v>
      </c>
      <c r="G33" s="13">
        <v>155999943</v>
      </c>
      <c r="H33" s="14">
        <f>+Tabla1[[#This Row],[ CDP ]]/Tabla1[[#This Row],[ APROPIACION 
VIGENTE ]]</f>
        <v>0.99999963461538466</v>
      </c>
      <c r="I33" s="13">
        <v>155999943</v>
      </c>
      <c r="J33" s="14">
        <f>+Tabla1[[#This Row],[COMPROMISO]]/Tabla1[[#This Row],[ APROPIACION 
VIGENTE ]]</f>
        <v>0.99999963461538466</v>
      </c>
      <c r="K33" s="13">
        <v>6841964</v>
      </c>
      <c r="L33" s="14">
        <f>+Tabla1[[#This Row],[ OBLIGACION ]]/Tabla1[[#This Row],[ APROPIACION 
VIGENTE ]]</f>
        <v>4.3858743589743593E-2</v>
      </c>
      <c r="M33" s="13">
        <v>6841964</v>
      </c>
      <c r="N33" s="15">
        <f t="shared" si="0"/>
        <v>4.3858743589743593E-2</v>
      </c>
      <c r="Q33" s="16"/>
    </row>
    <row r="34" spans="1:17" ht="45" x14ac:dyDescent="0.25">
      <c r="A34" t="s">
        <v>40</v>
      </c>
      <c r="B34">
        <v>21</v>
      </c>
      <c r="C34" t="s">
        <v>25</v>
      </c>
      <c r="D34" s="17" t="s">
        <v>41</v>
      </c>
      <c r="E34" s="13">
        <v>208000000</v>
      </c>
      <c r="F34" s="13">
        <v>208000000</v>
      </c>
      <c r="G34" s="13">
        <v>207991153</v>
      </c>
      <c r="H34" s="14">
        <f>+Tabla1[[#This Row],[ CDP ]]/Tabla1[[#This Row],[ APROPIACION 
VIGENTE ]]</f>
        <v>0.9999574663461539</v>
      </c>
      <c r="I34" s="13">
        <v>202111153</v>
      </c>
      <c r="J34" s="14">
        <f>+Tabla1[[#This Row],[COMPROMISO]]/Tabla1[[#This Row],[ APROPIACION 
VIGENTE ]]</f>
        <v>0.97168823557692308</v>
      </c>
      <c r="K34" s="13">
        <v>44318452</v>
      </c>
      <c r="L34" s="14">
        <f>+Tabla1[[#This Row],[ OBLIGACION ]]/Tabla1[[#This Row],[ APROPIACION 
VIGENTE ]]</f>
        <v>0.21306948076923077</v>
      </c>
      <c r="M34" s="13">
        <v>44318452</v>
      </c>
      <c r="N34" s="15">
        <f t="shared" si="0"/>
        <v>0.21306948076923077</v>
      </c>
      <c r="Q34" s="16"/>
    </row>
    <row r="35" spans="1:17" ht="30" x14ac:dyDescent="0.25">
      <c r="A35" t="s">
        <v>42</v>
      </c>
      <c r="B35">
        <v>10</v>
      </c>
      <c r="C35" t="s">
        <v>23</v>
      </c>
      <c r="D35" s="17" t="s">
        <v>43</v>
      </c>
      <c r="E35" s="13">
        <v>9389220187</v>
      </c>
      <c r="F35" s="13">
        <v>9389220187</v>
      </c>
      <c r="G35" s="13">
        <v>9380893521.3400002</v>
      </c>
      <c r="H35" s="14">
        <f>+Tabla1[[#This Row],[ CDP ]]/Tabla1[[#This Row],[ APROPIACION 
VIGENTE ]]</f>
        <v>0.99911316749483325</v>
      </c>
      <c r="I35" s="13">
        <v>9181364731.25</v>
      </c>
      <c r="J35" s="14">
        <f>+Tabla1[[#This Row],[COMPROMISO]]/Tabla1[[#This Row],[ APROPIACION 
VIGENTE ]]</f>
        <v>0.97786233024572267</v>
      </c>
      <c r="K35" s="13">
        <v>3800461386.3699999</v>
      </c>
      <c r="L35" s="14">
        <f>+Tabla1[[#This Row],[ OBLIGACION ]]/Tabla1[[#This Row],[ APROPIACION 
VIGENTE ]]</f>
        <v>0.40476858681320432</v>
      </c>
      <c r="M35" s="13">
        <v>3800461386.3699999</v>
      </c>
      <c r="N35" s="15">
        <f t="shared" si="0"/>
        <v>0.40476858681320432</v>
      </c>
      <c r="Q35" s="16"/>
    </row>
    <row r="36" spans="1:17" ht="30" x14ac:dyDescent="0.25">
      <c r="A36" t="s">
        <v>42</v>
      </c>
      <c r="B36">
        <v>20</v>
      </c>
      <c r="C36" t="s">
        <v>25</v>
      </c>
      <c r="D36" s="17" t="s">
        <v>43</v>
      </c>
      <c r="E36" s="13">
        <v>664000000</v>
      </c>
      <c r="F36" s="13">
        <v>664000000</v>
      </c>
      <c r="G36" s="13">
        <v>442718073</v>
      </c>
      <c r="H36" s="14">
        <f>+Tabla1[[#This Row],[ CDP ]]/Tabla1[[#This Row],[ APROPIACION 
VIGENTE ]]</f>
        <v>0.66674408584337352</v>
      </c>
      <c r="I36" s="13">
        <v>442718073</v>
      </c>
      <c r="J36" s="14">
        <f>+Tabla1[[#This Row],[COMPROMISO]]/Tabla1[[#This Row],[ APROPIACION 
VIGENTE ]]</f>
        <v>0.66674408584337352</v>
      </c>
      <c r="K36" s="13">
        <v>0</v>
      </c>
      <c r="L36" s="14">
        <f>+Tabla1[[#This Row],[ OBLIGACION ]]/Tabla1[[#This Row],[ APROPIACION 
VIGENTE ]]</f>
        <v>0</v>
      </c>
      <c r="M36" s="13">
        <v>0</v>
      </c>
      <c r="N36" s="15">
        <f t="shared" si="0"/>
        <v>0</v>
      </c>
      <c r="Q36" s="16"/>
    </row>
    <row r="37" spans="1:17" ht="30" x14ac:dyDescent="0.25">
      <c r="A37" t="s">
        <v>42</v>
      </c>
      <c r="B37">
        <v>21</v>
      </c>
      <c r="C37" t="s">
        <v>25</v>
      </c>
      <c r="D37" s="17" t="s">
        <v>43</v>
      </c>
      <c r="E37" s="13">
        <v>883000000</v>
      </c>
      <c r="F37" s="13">
        <v>883000000</v>
      </c>
      <c r="G37" s="13">
        <v>883000000</v>
      </c>
      <c r="H37" s="14">
        <f>+Tabla1[[#This Row],[ CDP ]]/Tabla1[[#This Row],[ APROPIACION 
VIGENTE ]]</f>
        <v>1</v>
      </c>
      <c r="I37" s="13">
        <v>862719874.5</v>
      </c>
      <c r="J37" s="14">
        <f>+Tabla1[[#This Row],[COMPROMISO]]/Tabla1[[#This Row],[ APROPIACION 
VIGENTE ]]</f>
        <v>0.97703270045300117</v>
      </c>
      <c r="K37" s="13">
        <v>0</v>
      </c>
      <c r="L37" s="14">
        <f>+Tabla1[[#This Row],[ OBLIGACION ]]/Tabla1[[#This Row],[ APROPIACION 
VIGENTE ]]</f>
        <v>0</v>
      </c>
      <c r="M37" s="13">
        <v>0</v>
      </c>
      <c r="N37" s="15">
        <f t="shared" si="0"/>
        <v>0</v>
      </c>
      <c r="Q37" s="16"/>
    </row>
    <row r="38" spans="1:17" ht="30" x14ac:dyDescent="0.25">
      <c r="A38" t="s">
        <v>44</v>
      </c>
      <c r="B38">
        <v>10</v>
      </c>
      <c r="C38" t="s">
        <v>23</v>
      </c>
      <c r="D38" s="17" t="s">
        <v>45</v>
      </c>
      <c r="E38" s="13">
        <v>890000000</v>
      </c>
      <c r="F38" s="13">
        <v>890000000</v>
      </c>
      <c r="G38" s="13">
        <v>889475615</v>
      </c>
      <c r="H38" s="14">
        <f>+Tabla1[[#This Row],[ CDP ]]/Tabla1[[#This Row],[ APROPIACION 
VIGENTE ]]</f>
        <v>0.99941080337078647</v>
      </c>
      <c r="I38" s="13">
        <v>861355615</v>
      </c>
      <c r="J38" s="14">
        <f>+Tabla1[[#This Row],[COMPROMISO]]/Tabla1[[#This Row],[ APROPIACION 
VIGENTE ]]</f>
        <v>0.96781529775280895</v>
      </c>
      <c r="K38" s="13">
        <v>684618939</v>
      </c>
      <c r="L38" s="14">
        <f>+Tabla1[[#This Row],[ OBLIGACION ]]/Tabla1[[#This Row],[ APROPIACION 
VIGENTE ]]</f>
        <v>0.76923476292134829</v>
      </c>
      <c r="M38" s="13">
        <v>684618939</v>
      </c>
      <c r="N38" s="15">
        <f t="shared" si="0"/>
        <v>0.76923476292134829</v>
      </c>
      <c r="Q38" s="16"/>
    </row>
    <row r="39" spans="1:17" ht="30" x14ac:dyDescent="0.25">
      <c r="A39" t="s">
        <v>44</v>
      </c>
      <c r="B39">
        <v>20</v>
      </c>
      <c r="C39" t="s">
        <v>25</v>
      </c>
      <c r="D39" s="17" t="s">
        <v>45</v>
      </c>
      <c r="E39" s="13">
        <v>47000000</v>
      </c>
      <c r="F39" s="13">
        <v>47000000</v>
      </c>
      <c r="G39" s="13">
        <v>47000000</v>
      </c>
      <c r="H39" s="14">
        <f>+Tabla1[[#This Row],[ CDP ]]/Tabla1[[#This Row],[ APROPIACION 
VIGENTE ]]</f>
        <v>1</v>
      </c>
      <c r="I39" s="13">
        <v>47000000</v>
      </c>
      <c r="J39" s="14">
        <f>+Tabla1[[#This Row],[COMPROMISO]]/Tabla1[[#This Row],[ APROPIACION 
VIGENTE ]]</f>
        <v>1</v>
      </c>
      <c r="K39" s="13">
        <v>47000000</v>
      </c>
      <c r="L39" s="14">
        <f>+Tabla1[[#This Row],[ OBLIGACION ]]/Tabla1[[#This Row],[ APROPIACION 
VIGENTE ]]</f>
        <v>1</v>
      </c>
      <c r="M39" s="13">
        <v>25215394</v>
      </c>
      <c r="N39" s="15">
        <f t="shared" si="0"/>
        <v>0.5364977446808511</v>
      </c>
      <c r="Q39" s="16"/>
    </row>
    <row r="40" spans="1:17" ht="30" x14ac:dyDescent="0.25">
      <c r="A40" t="s">
        <v>44</v>
      </c>
      <c r="B40">
        <v>21</v>
      </c>
      <c r="C40" t="s">
        <v>25</v>
      </c>
      <c r="D40" s="17" t="s">
        <v>45</v>
      </c>
      <c r="E40" s="13">
        <v>63000000</v>
      </c>
      <c r="F40" s="13">
        <v>63000000</v>
      </c>
      <c r="G40" s="13">
        <v>63000000</v>
      </c>
      <c r="H40" s="14">
        <f>+Tabla1[[#This Row],[ CDP ]]/Tabla1[[#This Row],[ APROPIACION 
VIGENTE ]]</f>
        <v>1</v>
      </c>
      <c r="I40" s="13">
        <v>58982218</v>
      </c>
      <c r="J40" s="14">
        <f>+Tabla1[[#This Row],[COMPROMISO]]/Tabla1[[#This Row],[ APROPIACION 
VIGENTE ]]</f>
        <v>0.93622568253968252</v>
      </c>
      <c r="K40" s="13">
        <v>58865818</v>
      </c>
      <c r="L40" s="14">
        <f>+Tabla1[[#This Row],[ OBLIGACION ]]/Tabla1[[#This Row],[ APROPIACION 
VIGENTE ]]</f>
        <v>0.93437806349206354</v>
      </c>
      <c r="M40" s="13">
        <v>10076236</v>
      </c>
      <c r="N40" s="15">
        <f t="shared" si="0"/>
        <v>0.15994025396825398</v>
      </c>
      <c r="Q40" s="16"/>
    </row>
    <row r="41" spans="1:17" ht="30" x14ac:dyDescent="0.25">
      <c r="A41" t="s">
        <v>46</v>
      </c>
      <c r="B41">
        <v>10</v>
      </c>
      <c r="C41" t="s">
        <v>23</v>
      </c>
      <c r="D41" s="17" t="s">
        <v>47</v>
      </c>
      <c r="E41" s="13">
        <v>796000000</v>
      </c>
      <c r="F41" s="13">
        <v>796000000</v>
      </c>
      <c r="G41" s="13">
        <v>795916161.96000004</v>
      </c>
      <c r="H41" s="14">
        <f>+Tabla1[[#This Row],[ CDP ]]/Tabla1[[#This Row],[ APROPIACION 
VIGENTE ]]</f>
        <v>0.99989467582914582</v>
      </c>
      <c r="I41" s="13">
        <v>792063061.96000004</v>
      </c>
      <c r="J41" s="14">
        <f>+Tabla1[[#This Row],[COMPROMISO]]/Tabla1[[#This Row],[ APROPIACION 
VIGENTE ]]</f>
        <v>0.99505409793969857</v>
      </c>
      <c r="K41" s="13">
        <v>916161.96</v>
      </c>
      <c r="L41" s="14">
        <f>+Tabla1[[#This Row],[ OBLIGACION ]]/Tabla1[[#This Row],[ APROPIACION 
VIGENTE ]]</f>
        <v>1.1509572361809045E-3</v>
      </c>
      <c r="M41" s="13">
        <v>916161.96</v>
      </c>
      <c r="N41" s="15">
        <f t="shared" si="0"/>
        <v>1.1509572361809045E-3</v>
      </c>
      <c r="Q41" s="16"/>
    </row>
    <row r="42" spans="1:17" ht="30" x14ac:dyDescent="0.25">
      <c r="A42" t="s">
        <v>46</v>
      </c>
      <c r="B42">
        <v>20</v>
      </c>
      <c r="C42" t="s">
        <v>25</v>
      </c>
      <c r="D42" s="17" t="s">
        <v>47</v>
      </c>
      <c r="E42" s="13">
        <v>54000000</v>
      </c>
      <c r="F42" s="13">
        <v>54000000</v>
      </c>
      <c r="G42" s="13">
        <v>54000000</v>
      </c>
      <c r="H42" s="14">
        <f>+Tabla1[[#This Row],[ CDP ]]/Tabla1[[#This Row],[ APROPIACION 
VIGENTE ]]</f>
        <v>1</v>
      </c>
      <c r="I42" s="13">
        <v>54000000</v>
      </c>
      <c r="J42" s="14">
        <f>+Tabla1[[#This Row],[COMPROMISO]]/Tabla1[[#This Row],[ APROPIACION 
VIGENTE ]]</f>
        <v>1</v>
      </c>
      <c r="K42" s="13">
        <v>0</v>
      </c>
      <c r="L42" s="14">
        <f>+Tabla1[[#This Row],[ OBLIGACION ]]/Tabla1[[#This Row],[ APROPIACION 
VIGENTE ]]</f>
        <v>0</v>
      </c>
      <c r="M42" s="13">
        <v>0</v>
      </c>
      <c r="N42" s="15">
        <f t="shared" si="0"/>
        <v>0</v>
      </c>
      <c r="Q42" s="16"/>
    </row>
    <row r="43" spans="1:17" ht="30" x14ac:dyDescent="0.25">
      <c r="A43" t="s">
        <v>46</v>
      </c>
      <c r="B43">
        <v>21</v>
      </c>
      <c r="C43" t="s">
        <v>25</v>
      </c>
      <c r="D43" s="17" t="s">
        <v>47</v>
      </c>
      <c r="E43" s="13">
        <v>68000000</v>
      </c>
      <c r="F43" s="13">
        <v>68000000</v>
      </c>
      <c r="G43" s="13">
        <v>68000000</v>
      </c>
      <c r="H43" s="14">
        <f>+Tabla1[[#This Row],[ CDP ]]/Tabla1[[#This Row],[ APROPIACION 
VIGENTE ]]</f>
        <v>1</v>
      </c>
      <c r="I43" s="13">
        <v>68000000</v>
      </c>
      <c r="J43" s="14">
        <f>+Tabla1[[#This Row],[COMPROMISO]]/Tabla1[[#This Row],[ APROPIACION 
VIGENTE ]]</f>
        <v>1</v>
      </c>
      <c r="K43" s="13">
        <v>0</v>
      </c>
      <c r="L43" s="14">
        <f>+Tabla1[[#This Row],[ OBLIGACION ]]/Tabla1[[#This Row],[ APROPIACION 
VIGENTE ]]</f>
        <v>0</v>
      </c>
      <c r="M43" s="13">
        <v>0</v>
      </c>
      <c r="N43" s="15">
        <f t="shared" si="0"/>
        <v>0</v>
      </c>
      <c r="Q43" s="16"/>
    </row>
    <row r="45" spans="1:17" x14ac:dyDescent="0.25">
      <c r="D45" s="20" t="s">
        <v>48</v>
      </c>
      <c r="E45" s="21">
        <f>SUBTOTAL(9,E8:E44)</f>
        <v>65126182897</v>
      </c>
      <c r="F45" s="21">
        <f t="shared" ref="F45:G45" si="1">SUBTOTAL(9,F8:F44)</f>
        <v>64560182897</v>
      </c>
      <c r="G45" s="21">
        <f t="shared" si="1"/>
        <v>63806551039.670006</v>
      </c>
      <c r="H45" s="18">
        <f>+G45/F45</f>
        <v>0.98832667716365752</v>
      </c>
      <c r="I45" s="21">
        <f>SUBTOTAL(9,I8:I44)</f>
        <v>61992157442.129997</v>
      </c>
      <c r="J45" s="18">
        <f>+I45/F45</f>
        <v>0.96022276673275453</v>
      </c>
      <c r="K45" s="21">
        <f>SUBTOTAL(9,K8:K44)</f>
        <v>37906391008.830002</v>
      </c>
      <c r="L45" s="18">
        <f>+K45/F45</f>
        <v>0.58714813539649136</v>
      </c>
      <c r="M45" s="21">
        <f>SUBTOTAL(9,M8:M44)</f>
        <v>37761398821.830002</v>
      </c>
      <c r="N45" s="19">
        <f>+M45/F45</f>
        <v>0.58490229003958893</v>
      </c>
    </row>
    <row r="46" spans="1:17" x14ac:dyDescent="0.25">
      <c r="E46" s="13"/>
      <c r="F46" s="13"/>
      <c r="G46" s="13"/>
      <c r="I46" s="13"/>
      <c r="K46" s="13"/>
      <c r="M46" s="13"/>
    </row>
    <row r="47" spans="1:17" x14ac:dyDescent="0.25">
      <c r="A47" s="20" t="s">
        <v>49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</row>
  </sheetData>
  <mergeCells count="6">
    <mergeCell ref="E1:F5"/>
    <mergeCell ref="H1:I1"/>
    <mergeCell ref="H2:I2"/>
    <mergeCell ref="H3:I3"/>
    <mergeCell ref="H4:I4"/>
    <mergeCell ref="H5:I5"/>
  </mergeCells>
  <pageMargins left="0.70866141732283472" right="0.70866141732283472" top="0.74803149606299213" bottom="0.74803149606299213" header="0.31496062992125984" footer="0.31496062992125984"/>
  <pageSetup paperSize="14" scale="55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1718832922264EA381D6A28934E9CE" ma:contentTypeVersion="2" ma:contentTypeDescription="Crear nuevo documento." ma:contentTypeScope="" ma:versionID="c6c5b4a7b719f20f389bb5b94505d316">
  <xsd:schema xmlns:xsd="http://www.w3.org/2001/XMLSchema" xmlns:xs="http://www.w3.org/2001/XMLSchema" xmlns:p="http://schemas.microsoft.com/office/2006/metadata/properties" xmlns:ns2="3bfbf733-a6c3-488d-a481-abc1b690c7db" xmlns:ns3="834affa9-503d-4593-b8a2-57897386eb27" targetNamespace="http://schemas.microsoft.com/office/2006/metadata/properties" ma:root="true" ma:fieldsID="058d632361758069f4a5af6e054c5f7b" ns2:_="" ns3:_="">
    <xsd:import namespace="3bfbf733-a6c3-488d-a481-abc1b690c7db"/>
    <xsd:import namespace="834affa9-503d-4593-b8a2-57897386eb2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_x00f1_o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bf733-a6c3-488d-a481-abc1b690c7d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affa9-503d-4593-b8a2-57897386eb27" elementFormDefault="qualified">
    <xsd:import namespace="http://schemas.microsoft.com/office/2006/documentManagement/types"/>
    <xsd:import namespace="http://schemas.microsoft.com/office/infopath/2007/PartnerControls"/>
    <xsd:element name="A_x00f1_o" ma:index="11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834affa9-503d-4593-b8a2-57897386eb27">2024</A_x00f1_o>
    <_dlc_DocId xmlns="3bfbf733-a6c3-488d-a481-abc1b690c7db">AVMXRNAJRR5T-308258029-29</_dlc_DocId>
    <_dlc_DocIdUrl xmlns="3bfbf733-a6c3-488d-a481-abc1b690c7db">
      <Url>https://www.ins.gov.co/Transparencia/_layouts/15/DocIdRedir.aspx?ID=AVMXRNAJRR5T-308258029-29</Url>
      <Description>AVMXRNAJRR5T-308258029-29</Description>
    </_dlc_DocIdUrl>
  </documentManagement>
</p:properties>
</file>

<file path=customXml/itemProps1.xml><?xml version="1.0" encoding="utf-8"?>
<ds:datastoreItem xmlns:ds="http://schemas.openxmlformats.org/officeDocument/2006/customXml" ds:itemID="{2BF8892E-5DB8-47E9-8E7D-EFD825F1BB52}"/>
</file>

<file path=customXml/itemProps2.xml><?xml version="1.0" encoding="utf-8"?>
<ds:datastoreItem xmlns:ds="http://schemas.openxmlformats.org/officeDocument/2006/customXml" ds:itemID="{E52B8FE6-18A3-4ABE-A4C2-37430A476C52}"/>
</file>

<file path=customXml/itemProps3.xml><?xml version="1.0" encoding="utf-8"?>
<ds:datastoreItem xmlns:ds="http://schemas.openxmlformats.org/officeDocument/2006/customXml" ds:itemID="{2C87BFD1-0731-4E05-8648-8E396BC6AC1C}"/>
</file>

<file path=customXml/itemProps4.xml><?xml version="1.0" encoding="utf-8"?>
<ds:datastoreItem xmlns:ds="http://schemas.openxmlformats.org/officeDocument/2006/customXml" ds:itemID="{2BB2C5DB-1204-4BE6-B02A-473F5487AA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Luz Dary Morales Alvarez</dc:creator>
  <cp:lastModifiedBy>Luz Dary Morales Alvarez</cp:lastModifiedBy>
  <cp:lastPrinted>2025-01-23T21:36:57Z</cp:lastPrinted>
  <dcterms:created xsi:type="dcterms:W3CDTF">2025-01-23T21:34:43Z</dcterms:created>
  <dcterms:modified xsi:type="dcterms:W3CDTF">2025-01-23T22:12:53Z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0x010100D31718832922264EA381D6A28934E9CE</vt:lpwstr>
  </property>
  <property fmtid="{D5CDD505-2E9C-101B-9397-08002B2CF9AE}" pid="3" name="_dlc_DocIdItemGuid">
    <vt:lpwstr>19de4ca0-a543-4c34-ac35-abbd4ad42474</vt:lpwstr>
  </property>
</Properties>
</file>